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 квартал 2026 года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<sst xmlns="http://schemas.openxmlformats.org/spreadsheetml/2006/main" count="88" uniqueCount="42">
  <si>
    <t xml:space="preserve">Итоги размещения муниципальных закупок заказчиками Прокопьевского муниципального округа</t>
  </si>
  <si>
    <t xml:space="preserve">За 1 квартал 2026 года</t>
  </si>
  <si>
    <t xml:space="preserve">Тип размещения заказа</t>
  </si>
  <si>
    <t xml:space="preserve">Количество объявленных процедур</t>
  </si>
  <si>
    <t xml:space="preserve">Количество завершенных процедур</t>
  </si>
  <si>
    <t xml:space="preserve">Начальная цена объявленных контрактов, тыс.руб.</t>
  </si>
  <si>
    <t xml:space="preserve">Начальная цена контрактов по состоявшимся торгам, тыс. руб.</t>
  </si>
  <si>
    <t xml:space="preserve">Предложенная цена контрактов, тыс. руб.</t>
  </si>
  <si>
    <t xml:space="preserve">Экономия бюджетных средств</t>
  </si>
  <si>
    <t xml:space="preserve">Среднее количество поданных заявок </t>
  </si>
  <si>
    <t xml:space="preserve">Количество допущенных заявок</t>
  </si>
  <si>
    <t xml:space="preserve">Отмененные процедуры</t>
  </si>
  <si>
    <t xml:space="preserve">Конкурентные процедуры с количеством заявок 2 и более</t>
  </si>
  <si>
    <t xml:space="preserve">Не состоявшиеся конкурентные процедуры</t>
  </si>
  <si>
    <t xml:space="preserve">закупок</t>
  </si>
  <si>
    <t xml:space="preserve">лотов</t>
  </si>
  <si>
    <t xml:space="preserve">тыс. руб.</t>
  </si>
  <si>
    <t xml:space="preserve">%</t>
  </si>
  <si>
    <t xml:space="preserve">количество</t>
  </si>
  <si>
    <t xml:space="preserve">тыс.руб</t>
  </si>
  <si>
    <t xml:space="preserve">Запрос котировок в электронной форме</t>
  </si>
  <si>
    <t xml:space="preserve">Электронный аукцион</t>
  </si>
  <si>
    <t xml:space="preserve">Конкурс в электронной форме</t>
  </si>
  <si>
    <t xml:space="preserve">Закупки у единственного поставщика всего:</t>
  </si>
  <si>
    <t xml:space="preserve">х</t>
  </si>
  <si>
    <t xml:space="preserve">в т.ч через              эл. магазин(ЗМО)</t>
  </si>
  <si>
    <t xml:space="preserve">                                           на бумаге</t>
  </si>
  <si>
    <t xml:space="preserve">                                               по ч. 12 </t>
  </si>
  <si>
    <t xml:space="preserve">Всего</t>
  </si>
  <si>
    <t xml:space="preserve">Закупки у единственного поставщика</t>
  </si>
  <si>
    <t xml:space="preserve">Структура объёма закупок по муниципальным заказчикам</t>
  </si>
  <si>
    <t xml:space="preserve">Заказчик</t>
  </si>
  <si>
    <t xml:space="preserve">Доля закупок заказчика(%)</t>
  </si>
  <si>
    <t xml:space="preserve">МКУ "УДЖНП Прокопьевского муниципального района"</t>
  </si>
  <si>
    <t xml:space="preserve">администрация Прокопьевского муниципального округа</t>
  </si>
  <si>
    <t xml:space="preserve">Комитет по управлению муниципальной собственностью администрации Прокопьевского муниципального округа</t>
  </si>
  <si>
    <t xml:space="preserve">Учреждения образования</t>
  </si>
  <si>
    <t xml:space="preserve">Территориальное управление администрации Прокопьевского муниципального округа</t>
  </si>
  <si>
    <t xml:space="preserve">МКУ "ЦСО Прокопьевского муниципального округа"</t>
  </si>
  <si>
    <t xml:space="preserve">УСЗН Прокопьевского муниципального округа</t>
  </si>
  <si>
    <t xml:space="preserve">Управление культуры</t>
  </si>
  <si>
    <t xml:space="preserve">МБУ "Редакция газеты Прокопьевского муниципального округа "Сельская новь"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</si>
</sst>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0"/>
    <numFmt numFmtId="167" formatCode="General"/>
    <numFmt numFmtId="168" formatCode="0.00%"/>
  </numFmts>
  <fonts count="12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2F4F4F"/>
      <name val="Verdana"/>
      <family val="2"/>
      <charset val="204"/>
    </font>
    <font>
      <b val="true"/>
      <sz val="10"/>
      <color rgb="FF000000"/>
      <name val="Verdana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0"/>
      <color rgb="FF21543F"/>
      <name val="Tahoma"/>
      <family val="2"/>
      <charset val="204"/>
    </font>
    <font>
      <b val="true"/>
      <sz val="10"/>
      <color rgb="FF21543F"/>
      <name val="Tahoma"/>
      <family val="2"/>
      <charset val="1"/>
    </font>
    <font>
      <b val="true"/>
      <sz val="18"/>
      <color rgb="FF000000"/>
      <name val="Calibri"/>
      <family val="2"/>
      <charset val="204"/>
    </font>
    <font>
      <sz val="10"/>
      <color rgb="FF000000"/>
      <name val="Calibri"/>
      <family val="2"/>
    </font>
    <font>
      <b val="true"/>
      <sz val="18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4BD97"/>
        <bgColor rgb="FFC3D69B"/>
      </patternFill>
    </fill>
    <fill>
      <patternFill patternType="solid">
        <fgColor rgb="FF8EB4E3"/>
        <bgColor rgb="FF9999FF"/>
      </patternFill>
    </fill>
    <fill>
      <patternFill patternType="solid">
        <fgColor rgb="FFFAC090"/>
        <bgColor rgb="FFE6B9B8"/>
      </patternFill>
    </fill>
    <fill>
      <patternFill patternType="solid">
        <fgColor rgb="FFD99694"/>
        <bgColor rgb="FFB3A2C7"/>
      </patternFill>
    </fill>
    <fill>
      <patternFill patternType="solid">
        <fgColor rgb="FFC3D69B"/>
        <bgColor rgb="FFC4BD97"/>
      </patternFill>
    </fill>
    <fill>
      <patternFill patternType="solid">
        <fgColor rgb="FFCCC1DA"/>
        <bgColor rgb="FFE6B9B8"/>
      </patternFill>
    </fill>
    <fill>
      <patternFill patternType="solid">
        <fgColor rgb="FFB3A2C7"/>
        <bgColor rgb="FF9999FF"/>
      </patternFill>
    </fill>
    <fill>
      <patternFill patternType="solid">
        <fgColor rgb="FFFFC000"/>
        <bgColor rgb="FFFF9900"/>
      </patternFill>
    </fill>
    <fill>
      <patternFill patternType="solid">
        <fgColor rgb="FFE6B9B8"/>
        <bgColor rgb="FFFAC090"/>
      </patternFill>
    </fill>
    <fill>
      <patternFill patternType="solid">
        <fgColor rgb="FFC6D9F1"/>
        <bgColor rgb="FFD9D9D9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4" borderId="1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4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4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4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7" fillId="5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5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5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6" borderId="1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6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6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6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1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7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7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7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8" borderId="1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7" fillId="8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8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9" borderId="1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9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9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9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0" borderId="1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1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10" borderId="1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10" borderId="1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1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11" borderId="1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12" borderId="1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12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78787"/>
      <rgbColor rgb="FF9999FF"/>
      <rgbColor rgb="FFC0504D"/>
      <rgbColor rgb="FFFFFFCC"/>
      <rgbColor rgb="FFCCFFFF"/>
      <rgbColor rgb="FF660066"/>
      <rgbColor rgb="FFD99694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C3D69B"/>
      <rgbColor rgb="FF8EB4E3"/>
      <rgbColor rgb="FFE6B9B8"/>
      <rgbColor rgb="FFB3A2C7"/>
      <rgbColor rgb="FFFAC090"/>
      <rgbColor rgb="FF4F81BD"/>
      <rgbColor rgb="FF33CCCC"/>
      <rgbColor rgb="FF9BBB59"/>
      <rgbColor rgb="FFFFC000"/>
      <rgbColor rgb="FFFF9900"/>
      <rgbColor rgb="FFFF6600"/>
      <rgbColor rgb="FF8064A2"/>
      <rgbColor rgb="FFC4BD97"/>
      <rgbColor rgb="FF21543F"/>
      <rgbColor rgb="FF339966"/>
      <rgbColor rgb="FF003300"/>
      <rgbColor rgb="FF333300"/>
      <rgbColor rgb="FF993300"/>
      <rgbColor rgb="FF993366"/>
      <rgbColor rgb="FF333399"/>
      <rgbColor rgb="FF2F4F4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bar"/>
        <c:grouping val="stacked"/>
        <c:varyColors val="0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categories</c:f>
              <c:strCache>
                <c:ptCount val="1"/>
                <c:pt idx="0">
                  <c:v>1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spPr>
            <a:solidFill>
              <a:srgbClr val="c0504d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c0504d"/>
              </a:solidFill>
              <a:ln w="0">
                <a:noFill/>
              </a:ln>
            </c:spPr>
          </c:dPt>
          <c:dLbls>
            <c:numFmt formatCode="General" sourceLinked="0"/>
            <c:dLbl>
              <c:idx val="0"/>
              <c:layout>
                <c:manualLayout>
                  <c:x val="0.0215135408757277"/>
                  <c:y val="0"/>
                </c:manualLayout>
              </c:layout>
              <c:numFmt formatCode="General" sourceLinked="0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tx>
                <c:rich>
                  <a:bodyPr/>
                  <a:p>
                    <a:r>
                      <a:rPr b="0" lang="en-US" sz="1000" spc="-1" strike="noStrike">
                        <a:solidFill>
                          <a:srgbClr val="000000"/>
                        </a:solidFill>
                        <a:latin typeface="Calibri"/>
                      </a:rPr>
                      <a:t>0,2</a:t>
                    </a:r>
                    <a:r>
                      <a:rPr b="0" lang="ru-RU" sz="1000" spc="-1" strike="noStrike">
                        <a:solidFill>
                          <a:srgbClr val="000000"/>
                        </a:solidFill>
                        <a:latin typeface="Calibri"/>
                      </a:rPr>
                      <a:t>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categories</c:f>
              <c:strCache>
                <c:ptCount val="1"/>
                <c:pt idx="0">
                  <c:v>1</c:v>
                </c:pt>
              </c:strCache>
            </c:strRef>
          </c:cat>
          <c:val>
            <c:numRef>
              <c:f>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gapWidth val="75"/>
        <c:overlap val="100"/>
        <c:axId val="83606064"/>
        <c:axId val="20954334"/>
      </c:barChart>
      <c:catAx>
        <c:axId val="83606064"/>
        <c:scaling>
          <c:orientation val="minMax"/>
        </c:scaling>
        <c:delete val="0"/>
        <c:axPos val="b"/>
        <c:numFmt formatCode="[$-419]dd/mm/yyyy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0954334"/>
        <c:crosses val="autoZero"/>
        <c:auto val="1"/>
        <c:lblAlgn val="ctr"/>
        <c:lblOffset val="100"/>
        <c:noMultiLvlLbl val="0"/>
      </c:catAx>
      <c:valAx>
        <c:axId val="2095433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3606064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ru-RU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ru-RU" sz="1800" spc="-1" strike="noStrike">
                <a:solidFill>
                  <a:srgbClr val="000000"/>
                </a:solidFill>
                <a:latin typeface="Calibri"/>
              </a:rPr>
              <a:t>Структура способов закупок за 1 кватрал 2026 года</a:t>
            </a:r>
          </a:p>
        </c:rich>
      </c:tx>
      <c:layout>
        <c:manualLayout>
          <c:xMode val="edge"/>
          <c:yMode val="edge"/>
          <c:x val="0.365676493032984"/>
          <c:y val="0.00850614052748138"/>
        </c:manualLayout>
      </c:layout>
      <c:overlay val="0"/>
      <c:spPr>
        <a:noFill/>
        <a:ln w="0">
          <a:noFill/>
        </a:ln>
      </c:spPr>
    </c:title>
    <c:autoTitleDeleted val="0"/>
    <c:view3D>
      <c:rotX val="58"/>
      <c:rotY val="0"/>
      <c:rAngAx val="0"/>
      <c:perspective val="30"/>
    </c:view3D>
    <c:floor>
      <c:spPr>
        <a:solidFill>
          <a:srgbClr val="d9d9d9"/>
        </a:solidFill>
        <a:ln w="0">
          <a:noFill/>
        </a:ln>
      </c:spPr>
    </c:floor>
    <c:sideWall>
      <c:spPr>
        <a:solidFill>
          <a:srgbClr val="d9d9d9"/>
        </a:solidFill>
        <a:ln w="0">
          <a:noFill/>
        </a:ln>
      </c:spPr>
    </c:sideWall>
    <c:backWall>
      <c:spPr>
        <a:solidFill>
          <a:srgbClr val="d9d9d9"/>
        </a:solidFill>
        <a:ln w="0">
          <a:noFill/>
        </a:ln>
      </c:spPr>
    </c:backWall>
    <c:plotArea>
      <c:layout>
        <c:manualLayout>
          <c:layoutTarget val="inner"/>
          <c:xMode val="edge"/>
          <c:yMode val="edge"/>
          <c:x val="0.2064293598234"/>
          <c:y val="0.17950947990955"/>
          <c:w val="0.613934878587196"/>
          <c:h val="0.662202122108193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explosion val="13"/>
          <c:dPt>
            <c:idx val="0"/>
            <c:explosion val="44"/>
            <c:spPr>
              <a:solidFill>
                <a:srgbClr val="4f81bd"/>
              </a:solidFill>
              <a:ln w="0">
                <a:noFill/>
              </a:ln>
            </c:spPr>
          </c:dPt>
          <c:dPt>
            <c:idx val="1"/>
            <c:explosion val="17"/>
            <c:spPr>
              <a:solidFill>
                <a:srgbClr val="c0504d"/>
              </a:solidFill>
              <a:ln w="0">
                <a:noFill/>
              </a:ln>
            </c:spPr>
          </c:dPt>
          <c:dPt>
            <c:idx val="2"/>
            <c:explosion val="19"/>
            <c:spPr>
              <a:solidFill>
                <a:srgbClr val="9bbb59"/>
              </a:solidFill>
              <a:ln w="0">
                <a:noFill/>
              </a:ln>
            </c:spPr>
          </c:dPt>
          <c:dPt>
            <c:idx val="3"/>
            <c:explosion val="9"/>
            <c:spPr>
              <a:solidFill>
                <a:srgbClr val="8064a2"/>
              </a:solidFill>
              <a:ln w="0">
                <a:noFill/>
              </a:ln>
            </c:spPr>
          </c:dPt>
          <c:dLbls>
            <c:numFmt formatCode="0.00%" sourceLinked="0"/>
            <c:dLbl>
              <c:idx val="0"/>
              <c:numFmt formatCode="0.00%" sourceLinked="0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1"/>
              <c:numFmt formatCode="0.00%" sourceLinked="0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2"/>
              <c:numFmt formatCode="0.00%" sourceLinked="0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3"/>
              <c:numFmt formatCode="0.00%" sourceLinked="0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eparator>
</c:separator>
            <c:showLeaderLines val="1"/>
          </c:dLbls>
          <c:cat>
            <c:strRef>
              <c:f>'1 квартал 2026 года'!$B$25:$B$28</c:f>
              <c:strCache>
                <c:ptCount val="4"/>
                <c:pt idx="0">
                  <c:v>Запрос котировок в электронной форме</c:v>
                </c:pt>
                <c:pt idx="1">
                  <c:v>Электронный аукцион</c:v>
                </c:pt>
                <c:pt idx="2">
                  <c:v>Конкурс в электронной форме</c:v>
                </c:pt>
                <c:pt idx="3">
                  <c:v>Закупки у единственного поставщика</c:v>
                </c:pt>
              </c:strCache>
            </c:strRef>
          </c:cat>
          <c:val>
            <c:numRef>
              <c:f>'1 квартал 2026 года'!$C$25:$C$28</c:f>
              <c:numCache>
                <c:formatCode>General</c:formatCode>
                <c:ptCount val="4"/>
                <c:pt idx="0">
                  <c:v>32472.18</c:v>
                </c:pt>
                <c:pt idx="1">
                  <c:v>103100.9</c:v>
                </c:pt>
                <c:pt idx="2">
                  <c:v>0</c:v>
                </c:pt>
                <c:pt idx="3">
                  <c:v>138117.83</c:v>
                </c:pt>
              </c:numCache>
            </c:numRef>
          </c:val>
        </c:ser>
      </c:pie3DChart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1800</xdr:colOff>
      <xdr:row>45</xdr:row>
      <xdr:rowOff>188640</xdr:rowOff>
    </xdr:from>
    <xdr:to>
      <xdr:col>1</xdr:col>
      <xdr:colOff>1800</xdr:colOff>
      <xdr:row>45</xdr:row>
      <xdr:rowOff>188640</xdr:rowOff>
    </xdr:to>
    <xdr:graphicFrame>
      <xdr:nvGraphicFramePr>
        <xdr:cNvPr id="0" name="Диаграмма 4"/>
        <xdr:cNvGraphicFramePr/>
      </xdr:nvGraphicFramePr>
      <xdr:xfrm>
        <a:off x="698400" y="1187136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17</xdr:row>
      <xdr:rowOff>28440</xdr:rowOff>
    </xdr:from>
    <xdr:to>
      <xdr:col>11</xdr:col>
      <xdr:colOff>916200</xdr:colOff>
      <xdr:row>48</xdr:row>
      <xdr:rowOff>135720</xdr:rowOff>
    </xdr:to>
    <xdr:graphicFrame>
      <xdr:nvGraphicFramePr>
        <xdr:cNvPr id="1" name="Диаграмма 5"/>
        <xdr:cNvGraphicFramePr/>
      </xdr:nvGraphicFramePr>
      <xdr:xfrm>
        <a:off x="696600" y="5580720"/>
        <a:ext cx="12736800" cy="7152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3:R1048576"/>
  <sheetViews>
    <sheetView showFormulas="false" showGridLines="true" showRowColHeaders="true" showZeros="true" rightToLeft="false" tabSelected="true" showOutlineSymbols="true" defaultGridColor="true" view="normal" topLeftCell="A31" colorId="64" zoomScale="69" zoomScaleNormal="69" zoomScalePageLayoutView="100" workbookViewId="0">
      <selection pane="topLeft" activeCell="M59" activeCellId="0" sqref="M59"/>
    </sheetView>
  </sheetViews>
  <sheetFormatPr defaultColWidth="8.515625" defaultRowHeight="13.8" zeroHeight="false" outlineLevelRow="0" outlineLevelCol="0"/>
  <cols>
    <col collapsed="false" customWidth="true" hidden="false" outlineLevel="0" max="1" min="1" style="1" width="9.88"/>
    <col collapsed="false" customWidth="true" hidden="false" outlineLevel="0" max="2" min="2" style="1" width="37"/>
    <col collapsed="false" customWidth="true" hidden="false" outlineLevel="0" max="3" min="3" style="1" width="18.34"/>
    <col collapsed="false" customWidth="true" hidden="false" outlineLevel="0" max="4" min="4" style="1" width="13.21"/>
    <col collapsed="false" customWidth="true" hidden="false" outlineLevel="0" max="5" min="5" style="1" width="10.66"/>
    <col collapsed="false" customWidth="true" hidden="false" outlineLevel="0" max="6" min="6" style="1" width="10.2"/>
    <col collapsed="false" customWidth="true" hidden="false" outlineLevel="0" max="7" min="7" style="1" width="16"/>
    <col collapsed="false" customWidth="true" hidden="false" outlineLevel="0" max="8" min="8" style="1" width="20.85"/>
    <col collapsed="false" customWidth="true" hidden="false" outlineLevel="0" max="9" min="9" style="1" width="17.33"/>
    <col collapsed="false" customWidth="true" hidden="false" outlineLevel="0" max="10" min="10" style="1" width="13.56"/>
    <col collapsed="false" customWidth="true" hidden="false" outlineLevel="0" max="11" min="11" style="1" width="10.56"/>
    <col collapsed="false" customWidth="true" hidden="false" outlineLevel="0" max="16" min="12" style="1" width="13.44"/>
    <col collapsed="false" customWidth="true" hidden="false" outlineLevel="0" max="17" min="17" style="1" width="14.21"/>
    <col collapsed="false" customWidth="true" hidden="false" outlineLevel="0" max="18" min="18" style="1" width="15.22"/>
  </cols>
  <sheetData>
    <row r="3" customFormat="false" ht="15.75" hidden="false" customHeight="true" outlineLevel="0" collapsed="false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3"/>
      <c r="M3" s="3"/>
      <c r="N3" s="3"/>
      <c r="O3" s="3"/>
      <c r="P3" s="3"/>
    </row>
    <row r="4" customFormat="false" ht="15.75" hidden="false" customHeight="true" outlineLevel="0" collapsed="false"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3"/>
      <c r="M4" s="3"/>
      <c r="N4" s="3"/>
      <c r="O4" s="3"/>
      <c r="P4" s="3"/>
    </row>
    <row r="5" customFormat="false" ht="14.25" hidden="false" customHeight="false" outlineLevel="0" collapsed="false"/>
    <row r="6" customFormat="false" ht="57.75" hidden="false" customHeight="true" outlineLevel="0" collapsed="false">
      <c r="B6" s="4" t="s">
        <v>2</v>
      </c>
      <c r="C6" s="4" t="s">
        <v>3</v>
      </c>
      <c r="D6" s="4"/>
      <c r="E6" s="4" t="s">
        <v>4</v>
      </c>
      <c r="F6" s="4"/>
      <c r="G6" s="4" t="s">
        <v>5</v>
      </c>
      <c r="H6" s="4" t="s">
        <v>6</v>
      </c>
      <c r="I6" s="4" t="s">
        <v>7</v>
      </c>
      <c r="J6" s="4" t="s">
        <v>8</v>
      </c>
      <c r="K6" s="4"/>
      <c r="L6" s="4" t="s">
        <v>9</v>
      </c>
      <c r="M6" s="4" t="s">
        <v>10</v>
      </c>
      <c r="N6" s="4" t="s">
        <v>11</v>
      </c>
      <c r="O6" s="4" t="s">
        <v>12</v>
      </c>
      <c r="P6" s="4"/>
      <c r="Q6" s="5" t="s">
        <v>13</v>
      </c>
      <c r="R6" s="5"/>
    </row>
    <row r="7" customFormat="false" ht="83.25" hidden="false" customHeight="true" outlineLevel="0" collapsed="false">
      <c r="B7" s="4"/>
      <c r="C7" s="4" t="s">
        <v>14</v>
      </c>
      <c r="D7" s="4" t="s">
        <v>15</v>
      </c>
      <c r="E7" s="4" t="s">
        <v>14</v>
      </c>
      <c r="F7" s="4" t="s">
        <v>15</v>
      </c>
      <c r="G7" s="4"/>
      <c r="H7" s="4"/>
      <c r="I7" s="4"/>
      <c r="J7" s="4" t="s">
        <v>16</v>
      </c>
      <c r="K7" s="4" t="s">
        <v>17</v>
      </c>
      <c r="L7" s="4"/>
      <c r="M7" s="4"/>
      <c r="N7" s="4" t="s">
        <v>18</v>
      </c>
      <c r="O7" s="6" t="s">
        <v>19</v>
      </c>
      <c r="P7" s="6" t="s">
        <v>17</v>
      </c>
      <c r="Q7" s="7" t="s">
        <v>18</v>
      </c>
      <c r="R7" s="7" t="s">
        <v>17</v>
      </c>
    </row>
    <row r="8" customFormat="false" ht="20.85" hidden="false" customHeight="false" outlineLevel="0" collapsed="false">
      <c r="B8" s="8" t="s">
        <v>20</v>
      </c>
      <c r="C8" s="9" t="n">
        <v>21</v>
      </c>
      <c r="D8" s="9" t="n">
        <v>21</v>
      </c>
      <c r="E8" s="9" t="n">
        <v>19</v>
      </c>
      <c r="F8" s="9" t="n">
        <v>19</v>
      </c>
      <c r="G8" s="10" t="n">
        <v>32472.18</v>
      </c>
      <c r="H8" s="10" t="n">
        <v>29994.74</v>
      </c>
      <c r="I8" s="10" t="n">
        <v>25548.82</v>
      </c>
      <c r="J8" s="10" t="n">
        <f aca="false">+J9+J12+J14</f>
        <v>-29460.54</v>
      </c>
      <c r="K8" s="10" t="n">
        <f aca="false">100-(I8/H8*100)</f>
        <v>14.8223321822426</v>
      </c>
      <c r="L8" s="10" t="n">
        <v>1.57</v>
      </c>
      <c r="M8" s="11" t="n">
        <v>33</v>
      </c>
      <c r="N8" s="12" t="n">
        <v>1</v>
      </c>
      <c r="O8" s="13" t="n">
        <v>83249.01</v>
      </c>
      <c r="P8" s="13" t="n">
        <f aca="false">(O8/G9)*100</f>
        <v>80.7451826317714</v>
      </c>
      <c r="Q8" s="14" t="n">
        <v>6</v>
      </c>
      <c r="R8" s="15" t="n">
        <f aca="false">(Q8/(D8+D9+D10)*100)</f>
        <v>10.5263157894737</v>
      </c>
    </row>
    <row r="9" customFormat="false" ht="39" hidden="false" customHeight="true" outlineLevel="0" collapsed="false">
      <c r="B9" s="16" t="s">
        <v>21</v>
      </c>
      <c r="C9" s="17" t="n">
        <v>56</v>
      </c>
      <c r="D9" s="17" t="n">
        <v>36</v>
      </c>
      <c r="E9" s="17" t="n">
        <v>52</v>
      </c>
      <c r="F9" s="17" t="n">
        <v>32</v>
      </c>
      <c r="G9" s="18" t="n">
        <v>103100.9</v>
      </c>
      <c r="H9" s="18" t="n">
        <v>102722.27</v>
      </c>
      <c r="I9" s="18" t="n">
        <v>79978.43</v>
      </c>
      <c r="J9" s="18" t="n">
        <f aca="false">I9-H9</f>
        <v>-22743.84</v>
      </c>
      <c r="K9" s="18" t="n">
        <f aca="false">100-(I9/H9*100)</f>
        <v>22.1410994908894</v>
      </c>
      <c r="L9" s="18" t="n">
        <v>2.75</v>
      </c>
      <c r="M9" s="19" t="n">
        <v>154</v>
      </c>
      <c r="N9" s="12" t="n">
        <v>6</v>
      </c>
      <c r="O9" s="13"/>
      <c r="P9" s="13"/>
      <c r="Q9" s="14"/>
      <c r="R9" s="14"/>
    </row>
    <row r="10" customFormat="false" ht="13.8" hidden="false" customHeight="false" outlineLevel="0" collapsed="false">
      <c r="B10" s="20" t="s">
        <v>22</v>
      </c>
      <c r="C10" s="21"/>
      <c r="D10" s="21"/>
      <c r="E10" s="21"/>
      <c r="F10" s="21"/>
      <c r="G10" s="22"/>
      <c r="H10" s="22"/>
      <c r="I10" s="22"/>
      <c r="J10" s="22"/>
      <c r="K10" s="22"/>
      <c r="L10" s="22"/>
      <c r="M10" s="23"/>
      <c r="N10" s="12"/>
      <c r="O10" s="13"/>
      <c r="P10" s="13"/>
      <c r="Q10" s="14"/>
      <c r="R10" s="14"/>
    </row>
    <row r="11" customFormat="false" ht="19.45" hidden="false" customHeight="false" outlineLevel="0" collapsed="false">
      <c r="B11" s="24" t="s">
        <v>23</v>
      </c>
      <c r="C11" s="25" t="n">
        <f aca="false">C14+C13+C12</f>
        <v>1346</v>
      </c>
      <c r="D11" s="25" t="s">
        <v>24</v>
      </c>
      <c r="E11" s="25" t="n">
        <f aca="false">E14+E13+E12</f>
        <v>1344</v>
      </c>
      <c r="F11" s="25" t="s">
        <v>24</v>
      </c>
      <c r="G11" s="26" t="n">
        <f aca="false">SUM(G14+G12)</f>
        <v>47740.54</v>
      </c>
      <c r="H11" s="26" t="n">
        <f aca="false">SUM(H14+H12)</f>
        <v>47423.6</v>
      </c>
      <c r="I11" s="26" t="n">
        <f aca="false">SUM(I12+I13+I14)</f>
        <v>131084.19</v>
      </c>
      <c r="J11" s="26" t="s">
        <v>24</v>
      </c>
      <c r="K11" s="26" t="s">
        <v>24</v>
      </c>
      <c r="L11" s="26" t="s">
        <v>24</v>
      </c>
      <c r="M11" s="26" t="s">
        <v>24</v>
      </c>
      <c r="N11" s="26" t="s">
        <v>24</v>
      </c>
      <c r="O11" s="26" t="s">
        <v>24</v>
      </c>
      <c r="P11" s="26" t="s">
        <v>24</v>
      </c>
      <c r="Q11" s="27" t="s">
        <v>24</v>
      </c>
      <c r="R11" s="27" t="s">
        <v>24</v>
      </c>
    </row>
    <row r="12" customFormat="false" ht="13.8" hidden="false" customHeight="false" outlineLevel="0" collapsed="false">
      <c r="B12" s="24" t="s">
        <v>25</v>
      </c>
      <c r="C12" s="25" t="n">
        <v>124</v>
      </c>
      <c r="D12" s="25" t="s">
        <v>24</v>
      </c>
      <c r="E12" s="25" t="n">
        <v>122</v>
      </c>
      <c r="F12" s="25" t="s">
        <v>24</v>
      </c>
      <c r="G12" s="26" t="n">
        <v>47445.28</v>
      </c>
      <c r="H12" s="26" t="n">
        <v>47128.34</v>
      </c>
      <c r="I12" s="26" t="n">
        <v>40411.64</v>
      </c>
      <c r="J12" s="26" t="n">
        <f aca="false">I12-H12</f>
        <v>-6716.7</v>
      </c>
      <c r="K12" s="26" t="n">
        <f aca="false">100-(I12/H12*100)</f>
        <v>14.2519341865213</v>
      </c>
      <c r="L12" s="26" t="s">
        <v>24</v>
      </c>
      <c r="M12" s="26" t="s">
        <v>24</v>
      </c>
      <c r="N12" s="26" t="s">
        <v>24</v>
      </c>
      <c r="O12" s="26" t="s">
        <v>24</v>
      </c>
      <c r="P12" s="26" t="s">
        <v>24</v>
      </c>
      <c r="Q12" s="27" t="n">
        <v>0</v>
      </c>
      <c r="R12" s="27" t="n">
        <v>0</v>
      </c>
    </row>
    <row r="13" customFormat="false" ht="13.8" hidden="false" customHeight="false" outlineLevel="0" collapsed="false">
      <c r="B13" s="24" t="s">
        <v>26</v>
      </c>
      <c r="C13" s="25" t="n">
        <v>1220</v>
      </c>
      <c r="D13" s="25" t="s">
        <v>24</v>
      </c>
      <c r="E13" s="25" t="n">
        <v>1220</v>
      </c>
      <c r="F13" s="25" t="s">
        <v>24</v>
      </c>
      <c r="G13" s="26" t="s">
        <v>24</v>
      </c>
      <c r="H13" s="26" t="s">
        <v>24</v>
      </c>
      <c r="I13" s="26" t="n">
        <v>90377.29</v>
      </c>
      <c r="J13" s="26" t="s">
        <v>24</v>
      </c>
      <c r="K13" s="26" t="s">
        <v>24</v>
      </c>
      <c r="L13" s="26" t="s">
        <v>24</v>
      </c>
      <c r="M13" s="26" t="s">
        <v>24</v>
      </c>
      <c r="N13" s="26" t="s">
        <v>24</v>
      </c>
      <c r="O13" s="26" t="s">
        <v>24</v>
      </c>
      <c r="P13" s="26" t="s">
        <v>24</v>
      </c>
      <c r="Q13" s="27" t="s">
        <v>24</v>
      </c>
      <c r="R13" s="27" t="s">
        <v>24</v>
      </c>
    </row>
    <row r="14" customFormat="false" ht="27" hidden="false" customHeight="true" outlineLevel="0" collapsed="false">
      <c r="B14" s="28" t="s">
        <v>27</v>
      </c>
      <c r="C14" s="29" t="n">
        <v>2</v>
      </c>
      <c r="D14" s="29" t="s">
        <v>24</v>
      </c>
      <c r="E14" s="29" t="n">
        <v>2</v>
      </c>
      <c r="F14" s="29" t="s">
        <v>24</v>
      </c>
      <c r="G14" s="30" t="n">
        <v>295.26</v>
      </c>
      <c r="H14" s="30" t="n">
        <v>295.26</v>
      </c>
      <c r="I14" s="30" t="n">
        <v>295.26</v>
      </c>
      <c r="J14" s="26" t="n">
        <f aca="false">I14-H14</f>
        <v>0</v>
      </c>
      <c r="K14" s="26" t="n">
        <f aca="false">100-(I14/H14*100)</f>
        <v>0</v>
      </c>
      <c r="L14" s="30" t="s">
        <v>24</v>
      </c>
      <c r="M14" s="30" t="s">
        <v>24</v>
      </c>
      <c r="N14" s="30" t="s">
        <v>24</v>
      </c>
      <c r="O14" s="30" t="s">
        <v>24</v>
      </c>
      <c r="P14" s="30" t="s">
        <v>24</v>
      </c>
      <c r="Q14" s="31" t="n">
        <v>0</v>
      </c>
      <c r="R14" s="31" t="n">
        <v>0</v>
      </c>
    </row>
    <row r="15" customFormat="false" ht="13.8" hidden="false" customHeight="false" outlineLevel="0" collapsed="false">
      <c r="B15" s="32" t="s">
        <v>28</v>
      </c>
      <c r="C15" s="33" t="n">
        <f aca="false">SUM(C8:C11)</f>
        <v>1423</v>
      </c>
      <c r="D15" s="33" t="n">
        <f aca="false">SUM(D8:D11)</f>
        <v>57</v>
      </c>
      <c r="E15" s="33" t="n">
        <f aca="false">SUM(E8:E11)</f>
        <v>1415</v>
      </c>
      <c r="F15" s="33" t="n">
        <f aca="false">SUM(F8:F11)</f>
        <v>51</v>
      </c>
      <c r="G15" s="33" t="n">
        <f aca="false">SUM(G8:G11)</f>
        <v>183313.62</v>
      </c>
      <c r="H15" s="33" t="n">
        <f aca="false">SUM(H8:H11)</f>
        <v>180140.61</v>
      </c>
      <c r="I15" s="33" t="n">
        <f aca="false">SUM(I8:I11)</f>
        <v>236611.44</v>
      </c>
      <c r="J15" s="34" t="n">
        <f aca="false">J8+J9+J12+J14</f>
        <v>-58921.08</v>
      </c>
      <c r="K15" s="34" t="n">
        <f aca="false">K8+K9+K12+K14</f>
        <v>51.2153658596533</v>
      </c>
      <c r="L15" s="33" t="s">
        <v>24</v>
      </c>
      <c r="M15" s="34" t="n">
        <f aca="false">SUM(M8:M11)</f>
        <v>187</v>
      </c>
      <c r="N15" s="34" t="n">
        <v>1</v>
      </c>
      <c r="O15" s="35" t="n">
        <v>83249.01</v>
      </c>
      <c r="P15" s="34" t="n">
        <v>80.75</v>
      </c>
      <c r="Q15" s="36" t="n">
        <v>6</v>
      </c>
      <c r="R15" s="36" t="n">
        <v>11</v>
      </c>
    </row>
    <row r="16" s="1" customFormat="true" ht="13.8" hidden="false" customHeight="false" outlineLevel="0" collapsed="false">
      <c r="B16" s="37"/>
      <c r="C16" s="38"/>
      <c r="D16" s="38"/>
      <c r="E16" s="38"/>
      <c r="F16" s="38"/>
      <c r="G16" s="38"/>
      <c r="H16" s="38"/>
      <c r="I16" s="38"/>
      <c r="J16" s="39"/>
      <c r="K16" s="39"/>
      <c r="L16" s="39"/>
      <c r="M16" s="39"/>
      <c r="N16" s="39"/>
      <c r="O16" s="39"/>
      <c r="P16" s="39"/>
      <c r="Q16" s="40"/>
      <c r="R16" s="40"/>
    </row>
    <row r="17" s="1" customFormat="true" ht="47.55" hidden="false" customHeight="true" outlineLevel="0" collapsed="false">
      <c r="B17" s="37"/>
      <c r="C17" s="38"/>
      <c r="D17" s="38"/>
      <c r="E17" s="38"/>
      <c r="F17" s="38"/>
      <c r="G17" s="38"/>
      <c r="H17" s="38"/>
      <c r="I17" s="38"/>
      <c r="J17" s="39"/>
      <c r="K17" s="39"/>
      <c r="L17" s="39"/>
      <c r="M17" s="39"/>
      <c r="N17" s="39"/>
      <c r="O17" s="39"/>
      <c r="P17" s="39"/>
      <c r="Q17" s="40"/>
      <c r="R17" s="40"/>
    </row>
    <row r="18" s="1" customFormat="true" ht="47.55" hidden="false" customHeight="true" outlineLevel="0" collapsed="false">
      <c r="B18" s="37"/>
      <c r="C18" s="38"/>
      <c r="D18" s="38"/>
      <c r="E18" s="38"/>
      <c r="F18" s="38"/>
      <c r="G18" s="38"/>
      <c r="H18" s="38"/>
      <c r="I18" s="38"/>
      <c r="J18" s="39"/>
      <c r="K18" s="39"/>
      <c r="L18" s="39"/>
      <c r="M18" s="39"/>
      <c r="N18" s="39"/>
      <c r="O18" s="39"/>
      <c r="P18" s="39"/>
      <c r="Q18" s="40"/>
      <c r="R18" s="40"/>
    </row>
    <row r="19" s="1" customFormat="true" ht="47.55" hidden="false" customHeight="true" outlineLevel="0" collapsed="false">
      <c r="B19" s="37"/>
      <c r="C19" s="38"/>
      <c r="D19" s="38"/>
      <c r="E19" s="38"/>
      <c r="F19" s="38"/>
      <c r="G19" s="38"/>
      <c r="H19" s="38"/>
      <c r="I19" s="38"/>
      <c r="J19" s="39"/>
      <c r="K19" s="39"/>
      <c r="L19" s="39"/>
      <c r="M19" s="39"/>
      <c r="N19" s="39"/>
      <c r="O19" s="39"/>
      <c r="P19" s="39"/>
      <c r="Q19" s="40"/>
      <c r="R19" s="40"/>
    </row>
    <row r="20" s="1" customFormat="true" ht="13.8" hidden="false" customHeight="false" outlineLevel="0" collapsed="false">
      <c r="B20" s="37"/>
      <c r="C20" s="38"/>
      <c r="D20" s="38"/>
      <c r="E20" s="38"/>
      <c r="F20" s="38"/>
      <c r="G20" s="38"/>
      <c r="H20" s="38"/>
      <c r="I20" s="38"/>
      <c r="J20" s="39"/>
      <c r="K20" s="39"/>
      <c r="L20" s="39"/>
      <c r="M20" s="39"/>
      <c r="N20" s="39"/>
      <c r="O20" s="39"/>
      <c r="P20" s="39"/>
      <c r="Q20" s="40"/>
      <c r="R20" s="40"/>
    </row>
    <row r="25" customFormat="false" ht="20.85" hidden="false" customHeight="false" outlineLevel="0" collapsed="false">
      <c r="B25" s="41" t="s">
        <v>20</v>
      </c>
      <c r="C25" s="42" t="n">
        <f aca="false">SUM(G8)</f>
        <v>32472.18</v>
      </c>
      <c r="D25" s="1" t="n">
        <f aca="false">(C25/C29)*100</f>
        <v>11.8645445696388</v>
      </c>
      <c r="G25" s="43" t="n">
        <v>12653.91</v>
      </c>
    </row>
    <row r="26" customFormat="false" ht="13.8" hidden="false" customHeight="false" outlineLevel="0" collapsed="false">
      <c r="B26" s="44" t="s">
        <v>21</v>
      </c>
      <c r="C26" s="42" t="n">
        <f aca="false">SUM(G9)</f>
        <v>103100.9</v>
      </c>
      <c r="D26" s="1" t="n">
        <f aca="false">(C26/C29)*100</f>
        <v>37.6705605604512</v>
      </c>
      <c r="G26" s="43" t="n">
        <v>2054.05</v>
      </c>
    </row>
    <row r="27" customFormat="false" ht="13.8" hidden="false" customHeight="false" outlineLevel="0" collapsed="false">
      <c r="B27" s="41" t="s">
        <v>22</v>
      </c>
      <c r="C27" s="42" t="n">
        <f aca="false">SUM(G10)</f>
        <v>0</v>
      </c>
      <c r="D27" s="1" t="n">
        <f aca="false">(C27/C29)*100</f>
        <v>0</v>
      </c>
      <c r="G27" s="43" t="n">
        <v>30888</v>
      </c>
    </row>
    <row r="28" customFormat="false" ht="26.1" hidden="false" customHeight="true" outlineLevel="0" collapsed="false">
      <c r="B28" s="45" t="s">
        <v>29</v>
      </c>
      <c r="C28" s="46" t="n">
        <f aca="false">SUM(G11+I13)</f>
        <v>138117.83</v>
      </c>
      <c r="D28" s="1" t="n">
        <f aca="false">(C28/C29)*100</f>
        <v>50.46489486991</v>
      </c>
      <c r="G28" s="43" t="n">
        <v>8631.36</v>
      </c>
    </row>
    <row r="29" customFormat="false" ht="13.8" hidden="false" customHeight="false" outlineLevel="0" collapsed="false">
      <c r="C29" s="43" t="n">
        <f aca="false">SUM(C25:C28)</f>
        <v>273690.91</v>
      </c>
      <c r="G29" s="43" t="n">
        <v>67396.72</v>
      </c>
    </row>
    <row r="30" customFormat="false" ht="13.8" hidden="false" customHeight="false" outlineLevel="0" collapsed="false">
      <c r="G30" s="43" t="n">
        <v>8759.43</v>
      </c>
    </row>
    <row r="31" customFormat="false" ht="13.8" hidden="false" customHeight="false" outlineLevel="0" collapsed="false">
      <c r="G31" s="43" t="n">
        <v>170.1</v>
      </c>
    </row>
    <row r="32" customFormat="false" ht="13.8" hidden="false" customHeight="false" outlineLevel="0" collapsed="false">
      <c r="G32" s="43"/>
    </row>
    <row r="33" customFormat="false" ht="13.8" hidden="false" customHeight="false" outlineLevel="0" collapsed="false">
      <c r="G33" s="43" t="n">
        <v>5069.21</v>
      </c>
    </row>
    <row r="34" customFormat="false" ht="13.8" hidden="false" customHeight="false" outlineLevel="0" collapsed="false">
      <c r="G34" s="43"/>
    </row>
    <row r="35" customFormat="false" ht="13.8" hidden="false" customHeight="false" outlineLevel="0" collapsed="false">
      <c r="G35" s="43"/>
    </row>
    <row r="36" customFormat="false" ht="13.8" hidden="false" customHeight="false" outlineLevel="0" collapsed="false">
      <c r="G36" s="43"/>
    </row>
    <row r="37" customFormat="false" ht="13.8" hidden="false" customHeight="false" outlineLevel="0" collapsed="false">
      <c r="G37" s="43"/>
    </row>
    <row r="38" customFormat="false" ht="13.8" hidden="false" customHeight="false" outlineLevel="0" collapsed="false">
      <c r="G38" s="43"/>
    </row>
    <row r="39" customFormat="false" ht="13.8" hidden="false" customHeight="false" outlineLevel="0" collapsed="false">
      <c r="G39" s="43" t="n">
        <f aca="false">G25+G26+G27+G28+G29+G30+G31+G32+G33+G34</f>
        <v>135622.78</v>
      </c>
    </row>
    <row r="40" customFormat="false" ht="13.8" hidden="false" customHeight="false" outlineLevel="0" collapsed="false">
      <c r="G40" s="43"/>
    </row>
    <row r="41" customFormat="false" ht="13.8" hidden="false" customHeight="false" outlineLevel="0" collapsed="false">
      <c r="G41" s="43"/>
    </row>
    <row r="42" customFormat="false" ht="13.8" hidden="false" customHeight="false" outlineLevel="0" collapsed="false">
      <c r="G42" s="43"/>
    </row>
    <row r="43" customFormat="false" ht="13.8" hidden="false" customHeight="false" outlineLevel="0" collapsed="false">
      <c r="G43" s="43"/>
    </row>
    <row r="45" customFormat="false" ht="23.25" hidden="false" customHeight="false" outlineLevel="0" collapsed="false"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8"/>
      <c r="M45" s="48"/>
      <c r="N45" s="48"/>
      <c r="O45" s="48"/>
      <c r="P45" s="48"/>
    </row>
    <row r="46" customFormat="false" ht="24" hidden="false" customHeight="true" outlineLevel="0" collapsed="false"/>
    <row r="47" customFormat="false" ht="24" hidden="false" customHeight="true" outlineLevel="0" collapsed="false"/>
    <row r="48" customFormat="false" ht="24" hidden="false" customHeight="true" outlineLevel="0" collapsed="false"/>
    <row r="49" customFormat="false" ht="24" hidden="false" customHeight="true" outlineLevel="0" collapsed="false"/>
    <row r="50" customFormat="false" ht="24" hidden="false" customHeight="true" outlineLevel="0" collapsed="false"/>
    <row r="51" customFormat="false" ht="24" hidden="false" customHeight="true" outlineLevel="0" collapsed="false"/>
    <row r="52" customFormat="false" ht="24" hidden="false" customHeight="true" outlineLevel="0" collapsed="false"/>
    <row r="53" customFormat="false" ht="23.25" hidden="false" customHeight="false" outlineLevel="0" collapsed="false">
      <c r="B53" s="47" t="s">
        <v>30</v>
      </c>
      <c r="C53" s="47"/>
      <c r="D53" s="47"/>
      <c r="E53" s="47"/>
      <c r="F53" s="47"/>
      <c r="G53" s="47"/>
      <c r="H53" s="47"/>
      <c r="I53" s="47"/>
      <c r="J53" s="47"/>
      <c r="K53" s="47"/>
      <c r="L53" s="48"/>
      <c r="M53" s="48"/>
      <c r="N53" s="48"/>
      <c r="O53" s="48"/>
      <c r="P53" s="48"/>
    </row>
    <row r="56" customFormat="false" ht="27" hidden="false" customHeight="true" outlineLevel="0" collapsed="false">
      <c r="B56" s="49" t="s">
        <v>31</v>
      </c>
      <c r="C56" s="50" t="s">
        <v>32</v>
      </c>
    </row>
    <row r="57" customFormat="false" ht="23.75" hidden="false" customHeight="false" outlineLevel="0" collapsed="false">
      <c r="B57" s="51" t="s">
        <v>33</v>
      </c>
      <c r="C57" s="52" t="n">
        <f aca="false">(G25/G39)*100</f>
        <v>9.33022461270887</v>
      </c>
      <c r="D57" s="43"/>
    </row>
    <row r="58" customFormat="false" ht="31.5" hidden="false" customHeight="true" outlineLevel="0" collapsed="false">
      <c r="B58" s="51" t="s">
        <v>34</v>
      </c>
      <c r="C58" s="52" t="n">
        <f aca="false">(G26/G39)*100</f>
        <v>1.51453170330235</v>
      </c>
      <c r="D58" s="43"/>
    </row>
    <row r="59" customFormat="false" ht="39.75" hidden="false" customHeight="true" outlineLevel="0" collapsed="false">
      <c r="B59" s="51" t="s">
        <v>35</v>
      </c>
      <c r="C59" s="52" t="n">
        <f aca="false">(G27/G39)*100</f>
        <v>22.7749350072311</v>
      </c>
      <c r="D59" s="43"/>
    </row>
    <row r="60" customFormat="false" ht="25.15" hidden="false" customHeight="true" outlineLevel="0" collapsed="false">
      <c r="B60" s="51" t="s">
        <v>36</v>
      </c>
      <c r="C60" s="52" t="n">
        <f aca="false">(G28/G39)*100</f>
        <v>6.36424057964304</v>
      </c>
      <c r="D60" s="43"/>
    </row>
    <row r="61" customFormat="false" ht="35.4" hidden="false" customHeight="false" outlineLevel="0" collapsed="false">
      <c r="B61" s="51" t="s">
        <v>37</v>
      </c>
      <c r="C61" s="52" t="n">
        <f aca="false">(G29/G39)*100</f>
        <v>49.6942475298029</v>
      </c>
      <c r="D61" s="43"/>
    </row>
    <row r="62" customFormat="false" ht="23.75" hidden="false" customHeight="false" outlineLevel="0" collapsed="false">
      <c r="B62" s="51" t="s">
        <v>38</v>
      </c>
      <c r="C62" s="52" t="n">
        <f aca="false">(G30/G39)*100</f>
        <v>6.4586716184405</v>
      </c>
      <c r="D62" s="43"/>
    </row>
    <row r="63" customFormat="false" ht="23.75" hidden="false" customHeight="false" outlineLevel="0" collapsed="false">
      <c r="B63" s="51" t="s">
        <v>39</v>
      </c>
      <c r="C63" s="52" t="n">
        <f aca="false">(G31/G39)*100</f>
        <v>0.125421407819542</v>
      </c>
      <c r="D63" s="43"/>
    </row>
    <row r="64" customFormat="false" ht="13.8" hidden="false" customHeight="false" outlineLevel="0" collapsed="false">
      <c r="B64" s="50" t="s">
        <v>40</v>
      </c>
      <c r="C64" s="52"/>
      <c r="D64" s="43"/>
    </row>
    <row r="65" customFormat="false" ht="23.75" hidden="false" customHeight="false" outlineLevel="0" collapsed="false">
      <c r="B65" s="51" t="s">
        <v>41</v>
      </c>
      <c r="C65" s="52" t="n">
        <f aca="false">(G33/G39)*100</f>
        <v>3.73772754105173</v>
      </c>
      <c r="D65" s="43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0">
    <mergeCell ref="B3:K3"/>
    <mergeCell ref="B4:K4"/>
    <mergeCell ref="B6:B7"/>
    <mergeCell ref="C6:D6"/>
    <mergeCell ref="E6:F6"/>
    <mergeCell ref="G6:G7"/>
    <mergeCell ref="H6:H7"/>
    <mergeCell ref="I6:I7"/>
    <mergeCell ref="J6:K6"/>
    <mergeCell ref="L6:L7"/>
    <mergeCell ref="M6:M7"/>
    <mergeCell ref="O6:P6"/>
    <mergeCell ref="Q6:R6"/>
    <mergeCell ref="N8:N10"/>
    <mergeCell ref="O8:O10"/>
    <mergeCell ref="P8:P10"/>
    <mergeCell ref="Q8:Q10"/>
    <mergeCell ref="R8:R10"/>
    <mergeCell ref="B45:K45"/>
    <mergeCell ref="B53:K53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17278</TotalTime>
  <Application>LibreOffice/7.5.6.2$Linux_X86_64 LibreOffice_project/50$Build-2</Application>
  <AppVersion>15.0000</AppVersion>
  <Company>CtrlSoft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2020-02-13T07:45:59Z</dcterms:created>
  <dc:creator>1</dc:creator>
  <dc:description/>
  <dc:language>ru-RU</dc:language>
  <cp:lastModifiedBy/>
  <dcterms:modified xsi:type="dcterms:W3CDTF">2026-05-06T09:55:58Z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